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480" windowHeight="11640"/>
  </bookViews>
  <sheets>
    <sheet name="Ark1" sheetId="1" r:id="rId1"/>
    <sheet name="samlet oversigt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62" i="1" l="1"/>
  <c r="D77" i="1" s="1"/>
  <c r="D63" i="1"/>
  <c r="D64" i="1"/>
  <c r="D65" i="1"/>
  <c r="D66" i="1"/>
  <c r="D67" i="1"/>
  <c r="D68" i="1"/>
  <c r="D69" i="1"/>
  <c r="D70" i="1"/>
  <c r="D71" i="1"/>
  <c r="D73" i="1"/>
  <c r="D74" i="1"/>
  <c r="D75" i="1"/>
  <c r="D76" i="1"/>
  <c r="D61" i="1"/>
  <c r="B17" i="1" l="1"/>
  <c r="C34" i="1" l="1"/>
  <c r="B34" i="1"/>
  <c r="D34" i="1"/>
  <c r="D47" i="1" l="1"/>
  <c r="D52" i="1" s="1"/>
  <c r="B28" i="1"/>
  <c r="D11" i="1"/>
  <c r="D17" i="1" l="1"/>
  <c r="C17" i="2" s="1"/>
  <c r="C15" i="2"/>
  <c r="C13" i="2"/>
  <c r="C11" i="2"/>
  <c r="C9" i="2"/>
  <c r="D19" i="1"/>
  <c r="B27" i="1"/>
  <c r="C26" i="1"/>
  <c r="D26" i="1" s="1"/>
  <c r="D33" i="1" l="1"/>
  <c r="D32" i="1"/>
  <c r="D31" i="1"/>
  <c r="D30" i="1"/>
  <c r="D29" i="1"/>
  <c r="D25" i="1"/>
  <c r="D27" i="1"/>
  <c r="D23" i="1"/>
  <c r="D24" i="1"/>
  <c r="D28" i="1"/>
  <c r="C5" i="1"/>
  <c r="D5" i="1" s="1"/>
  <c r="C5" i="2" s="1"/>
  <c r="D36" i="1" l="1"/>
  <c r="C7" i="2" s="1"/>
  <c r="C21" i="2" s="1"/>
</calcChain>
</file>

<file path=xl/comments1.xml><?xml version="1.0" encoding="utf-8"?>
<comments xmlns="http://schemas.openxmlformats.org/spreadsheetml/2006/main">
  <authors>
    <author>Jette Poulsen</author>
  </authors>
  <commentList>
    <comment ref="C5" authorId="0">
      <text>
        <r>
          <rPr>
            <b/>
            <sz val="8"/>
            <color indexed="81"/>
            <rFont val="Tahoma"/>
          </rPr>
          <t>Jette Poulsen:</t>
        </r>
        <r>
          <rPr>
            <sz val="8"/>
            <color indexed="81"/>
            <rFont val="Tahoma"/>
          </rPr>
          <t xml:space="preserve">
1 lærer underviser i 40 uger, og 24 lektioner om ugen.</t>
        </r>
      </text>
    </comment>
    <comment ref="A16" authorId="0">
      <text>
        <r>
          <rPr>
            <b/>
            <sz val="8"/>
            <color indexed="81"/>
            <rFont val="Tahoma"/>
          </rPr>
          <t>Jette Poulsen:</t>
        </r>
        <r>
          <rPr>
            <sz val="8"/>
            <color indexed="81"/>
            <rFont val="Tahoma"/>
          </rPr>
          <t xml:space="preserve">
10 timer pr. skole 16 skoler og 10iCampus</t>
        </r>
      </text>
    </comment>
    <comment ref="C24" authorId="0">
      <text>
        <r>
          <rPr>
            <b/>
            <sz val="8"/>
            <color indexed="81"/>
            <rFont val="Tahoma"/>
          </rPr>
          <t>Jette Poulsen:</t>
        </r>
        <r>
          <rPr>
            <sz val="8"/>
            <color indexed="81"/>
            <rFont val="Tahoma"/>
          </rPr>
          <t xml:space="preserve">
1 lærer underviser i 40 uger, og 24 lektioner om ugen.</t>
        </r>
      </text>
    </comment>
  </commentList>
</comments>
</file>

<file path=xl/sharedStrings.xml><?xml version="1.0" encoding="utf-8"?>
<sst xmlns="http://schemas.openxmlformats.org/spreadsheetml/2006/main" count="99" uniqueCount="83">
  <si>
    <t>Timer som skal læses i næste skoleår</t>
  </si>
  <si>
    <t>Stillinger</t>
  </si>
  <si>
    <t>kr.</t>
  </si>
  <si>
    <t>Lektioner</t>
  </si>
  <si>
    <t>Campus - mistet beløb studietur</t>
  </si>
  <si>
    <t>Skolekørsel - mindre kørsel</t>
  </si>
  <si>
    <t>Go´mad til børn</t>
  </si>
  <si>
    <t>Timer:</t>
  </si>
  <si>
    <t>Manglende indtjening kantiner:</t>
  </si>
  <si>
    <t>Lykkesgårdskolen</t>
  </si>
  <si>
    <t>Ungdomsskolen</t>
  </si>
  <si>
    <t>Haller</t>
  </si>
  <si>
    <t>Ekstra timer i Personaleafdelingen</t>
  </si>
  <si>
    <t>Alslev Skole</t>
  </si>
  <si>
    <t>Alslev Skole (lektioner)</t>
  </si>
  <si>
    <t>Ansager Skole (timer)</t>
  </si>
  <si>
    <t>Årsløn</t>
  </si>
  <si>
    <t>Brorsonskolen (timer)</t>
  </si>
  <si>
    <t>10iCampus (timer)</t>
  </si>
  <si>
    <t>Lykkesgårdskolen (timer)</t>
  </si>
  <si>
    <t>I alt</t>
  </si>
  <si>
    <t>Udgifter i forbindelse med lock-out april 2013.</t>
  </si>
  <si>
    <t>Timer som læses i næste skoleår</t>
  </si>
  <si>
    <t>Timer</t>
  </si>
  <si>
    <t>Timer som læses i indeværende skoleår</t>
  </si>
  <si>
    <t>Campus - lejrskole</t>
  </si>
  <si>
    <t>Skolekørsel - sparet beløb</t>
  </si>
  <si>
    <t>Manglende indtægt Go´mad til børn</t>
  </si>
  <si>
    <t>Manglende indtægt skolekantiner</t>
  </si>
  <si>
    <t>Ekstra timer i Økonomiafdelingen</t>
  </si>
  <si>
    <t>I alt udgifter</t>
  </si>
  <si>
    <t>Ølgod Skole (timer)</t>
  </si>
  <si>
    <t>I alt vedr. kantine</t>
  </si>
  <si>
    <t>Ølgod Skole</t>
  </si>
  <si>
    <t>Næsbjerg Skole</t>
  </si>
  <si>
    <t>Næsbjerg</t>
  </si>
  <si>
    <t>Tistrup</t>
  </si>
  <si>
    <t>Tistrup Skole</t>
  </si>
  <si>
    <t>Janderup Skole</t>
  </si>
  <si>
    <t>Blåvandhuk Skole</t>
  </si>
  <si>
    <t>Billum Skole</t>
  </si>
  <si>
    <t>Blåvandshuk Skole</t>
  </si>
  <si>
    <t>Nordenskov (Lektioner)</t>
  </si>
  <si>
    <t>Ekstra timer i Skoleafdelingen</t>
  </si>
  <si>
    <t>Ekstra timer skolerne</t>
  </si>
  <si>
    <t>Merarbejde administration forvaltning, afdelinger og skoler</t>
  </si>
  <si>
    <t>Buffer til merkørsel næste skoleår</t>
  </si>
  <si>
    <t>301 54 416-06</t>
  </si>
  <si>
    <t>306 01 120-01</t>
  </si>
  <si>
    <t>510 06 677-05</t>
  </si>
  <si>
    <t>se nedenfor</t>
  </si>
  <si>
    <t>Ekstra timer skolerne - adm. Timer - 10 timer pr. skole</t>
  </si>
  <si>
    <t>Agerbæk</t>
  </si>
  <si>
    <t>Alslev</t>
  </si>
  <si>
    <t>301 43 015-09</t>
  </si>
  <si>
    <t>301 41 015-50</t>
  </si>
  <si>
    <t>301 54 015-07</t>
  </si>
  <si>
    <t>301 07 015-02</t>
  </si>
  <si>
    <t>301 09 015-01</t>
  </si>
  <si>
    <t>301 55 015-01</t>
  </si>
  <si>
    <t>301 25 015-00</t>
  </si>
  <si>
    <t>301 39 015-02</t>
  </si>
  <si>
    <t xml:space="preserve">301 17 015-06 </t>
  </si>
  <si>
    <t>301 29 015-09</t>
  </si>
  <si>
    <t>301 11 015-09</t>
  </si>
  <si>
    <t>301 23 015-01</t>
  </si>
  <si>
    <t>Blåvandshuk</t>
  </si>
  <si>
    <t>Brorsonskolen</t>
  </si>
  <si>
    <t>Nordenskov Skole</t>
  </si>
  <si>
    <t>Nr. Nebel Skole</t>
  </si>
  <si>
    <t>Outrup skole</t>
  </si>
  <si>
    <t>Sct. Jacobi Skole</t>
  </si>
  <si>
    <t>Thorstrup Skole</t>
  </si>
  <si>
    <t>Årre Skole</t>
  </si>
  <si>
    <t>10iCampus</t>
  </si>
  <si>
    <t>301 05 015-03</t>
  </si>
  <si>
    <t>301 17 015-06</t>
  </si>
  <si>
    <t>301 27 015-50</t>
  </si>
  <si>
    <t>301 31 015-06</t>
  </si>
  <si>
    <t>301 53 015-02</t>
  </si>
  <si>
    <t>301 33 015-05</t>
  </si>
  <si>
    <t>301 59 015-50</t>
  </si>
  <si>
    <t>se særskilt 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</si>
</sst>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1"/>
      <name val="Tahoma"/>
    </font>
    <font>
      <b/>
      <sz val="8"/>
      <color indexed="81"/>
      <name val="Tahoma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3" fontId="3" fillId="2" borderId="3" xfId="0" applyNumberFormat="1" applyFont="1" applyFill="1" applyBorder="1"/>
    <xf numFmtId="0" fontId="0" fillId="0" borderId="0" xfId="0" applyAlignment="1">
      <alignment wrapText="1"/>
    </xf>
    <xf numFmtId="0" fontId="0" fillId="0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E77"/>
  <sheetViews>
    <sheetView tabSelected="1" topLeftCell="A13" workbookViewId="0">
      <selection activeCell="E45" sqref="E45"/>
    </sheetView>
  </sheetViews>
  <sheetFormatPr defaultRowHeight="15" x14ac:dyDescent="0.25"/>
  <cols>
    <col min="1" max="1" width="36.7109375" customWidth="1"/>
    <col min="2" max="2" width="10.85546875" customWidth="1"/>
    <col min="3" max="3" width="9.5703125" bestFit="1" customWidth="1"/>
    <col min="4" max="4" width="14.7109375" style="3" customWidth="1"/>
    <col min="5" max="5" width="21.140625" customWidth="1"/>
  </cols>
  <sheetData>
    <row r="3" spans="1:5" x14ac:dyDescent="0.25">
      <c r="B3" t="s">
        <v>3</v>
      </c>
      <c r="C3" t="s">
        <v>1</v>
      </c>
      <c r="D3" s="4" t="s">
        <v>2</v>
      </c>
    </row>
    <row r="5" spans="1:5" x14ac:dyDescent="0.25">
      <c r="A5" t="s">
        <v>0</v>
      </c>
      <c r="B5">
        <v>2371</v>
      </c>
      <c r="C5" s="1">
        <f>B5/40/24</f>
        <v>2.4697916666666666</v>
      </c>
      <c r="D5" s="3">
        <f>C5*459000</f>
        <v>1133634.375</v>
      </c>
      <c r="E5" t="s">
        <v>82</v>
      </c>
    </row>
    <row r="7" spans="1:5" x14ac:dyDescent="0.25">
      <c r="A7" t="s">
        <v>4</v>
      </c>
      <c r="D7" s="3">
        <v>212736</v>
      </c>
      <c r="E7" t="s">
        <v>47</v>
      </c>
    </row>
    <row r="9" spans="1:5" x14ac:dyDescent="0.25">
      <c r="A9" t="s">
        <v>5</v>
      </c>
      <c r="D9" s="3">
        <v>-113190</v>
      </c>
      <c r="E9" t="s">
        <v>48</v>
      </c>
    </row>
    <row r="11" spans="1:5" x14ac:dyDescent="0.25">
      <c r="A11" t="s">
        <v>6</v>
      </c>
      <c r="D11" s="3">
        <f>SUM(8886-2891-1837)*18</f>
        <v>74844</v>
      </c>
      <c r="E11" t="s">
        <v>49</v>
      </c>
    </row>
    <row r="13" spans="1:5" x14ac:dyDescent="0.25">
      <c r="A13" t="s">
        <v>12</v>
      </c>
      <c r="B13">
        <v>200</v>
      </c>
      <c r="E13">
        <v>651</v>
      </c>
    </row>
    <row r="14" spans="1:5" x14ac:dyDescent="0.25">
      <c r="A14" t="s">
        <v>29</v>
      </c>
      <c r="B14" s="9">
        <v>50</v>
      </c>
      <c r="E14">
        <v>651</v>
      </c>
    </row>
    <row r="15" spans="1:5" x14ac:dyDescent="0.25">
      <c r="A15" t="s">
        <v>43</v>
      </c>
      <c r="B15" s="9">
        <v>45</v>
      </c>
      <c r="E15">
        <v>651</v>
      </c>
    </row>
    <row r="16" spans="1:5" x14ac:dyDescent="0.25">
      <c r="A16" t="s">
        <v>44</v>
      </c>
      <c r="B16" s="9">
        <v>170</v>
      </c>
      <c r="E16" t="s">
        <v>50</v>
      </c>
    </row>
    <row r="17" spans="1:5" x14ac:dyDescent="0.25">
      <c r="B17">
        <f>SUM(B13:B16)</f>
        <v>465</v>
      </c>
      <c r="D17" s="3">
        <f>B17*210</f>
        <v>97650</v>
      </c>
    </row>
    <row r="19" spans="1:5" x14ac:dyDescent="0.25">
      <c r="A19" t="s">
        <v>16</v>
      </c>
      <c r="B19">
        <v>459000</v>
      </c>
      <c r="D19" s="3">
        <f>B19/1924</f>
        <v>238.56548856548858</v>
      </c>
    </row>
    <row r="21" spans="1:5" x14ac:dyDescent="0.25">
      <c r="A21" t="s">
        <v>7</v>
      </c>
      <c r="B21" t="s">
        <v>7</v>
      </c>
    </row>
    <row r="23" spans="1:5" x14ac:dyDescent="0.25">
      <c r="A23" t="s">
        <v>17</v>
      </c>
      <c r="B23">
        <v>86.25</v>
      </c>
      <c r="C23" s="1"/>
      <c r="D23" s="3">
        <f>B23*D19</f>
        <v>20576.273388773388</v>
      </c>
      <c r="E23" t="s">
        <v>55</v>
      </c>
    </row>
    <row r="24" spans="1:5" x14ac:dyDescent="0.25">
      <c r="A24" t="s">
        <v>19</v>
      </c>
      <c r="B24">
        <v>282</v>
      </c>
      <c r="C24" s="1"/>
      <c r="D24" s="3">
        <f>B24*D19</f>
        <v>67275.467775467783</v>
      </c>
      <c r="E24" t="s">
        <v>54</v>
      </c>
    </row>
    <row r="25" spans="1:5" x14ac:dyDescent="0.25">
      <c r="A25" t="s">
        <v>18</v>
      </c>
      <c r="B25">
        <v>333.83</v>
      </c>
      <c r="C25" s="1"/>
      <c r="D25" s="3">
        <f>B25*D19</f>
        <v>79640.31704781705</v>
      </c>
      <c r="E25" t="s">
        <v>56</v>
      </c>
    </row>
    <row r="26" spans="1:5" x14ac:dyDescent="0.25">
      <c r="A26" t="s">
        <v>14</v>
      </c>
      <c r="B26">
        <v>18</v>
      </c>
      <c r="C26" s="1">
        <f>18/40/24</f>
        <v>1.8749999999999999E-2</v>
      </c>
      <c r="D26" s="3">
        <f>C26*459000</f>
        <v>8606.25</v>
      </c>
      <c r="E26" t="s">
        <v>57</v>
      </c>
    </row>
    <row r="27" spans="1:5" x14ac:dyDescent="0.25">
      <c r="A27" t="s">
        <v>15</v>
      </c>
      <c r="B27">
        <f>19.68+75</f>
        <v>94.68</v>
      </c>
      <c r="C27" s="1"/>
      <c r="D27" s="3">
        <f t="shared" ref="D27:D33" si="0">B27*$D$19</f>
        <v>22587.380457380459</v>
      </c>
      <c r="E27" t="s">
        <v>58</v>
      </c>
    </row>
    <row r="28" spans="1:5" x14ac:dyDescent="0.25">
      <c r="A28" t="s">
        <v>31</v>
      </c>
      <c r="B28">
        <f>30.75+90</f>
        <v>120.75</v>
      </c>
      <c r="C28" s="1"/>
      <c r="D28" s="3">
        <f t="shared" si="0"/>
        <v>28806.782744282747</v>
      </c>
      <c r="E28" t="s">
        <v>59</v>
      </c>
    </row>
    <row r="29" spans="1:5" x14ac:dyDescent="0.25">
      <c r="A29" t="s">
        <v>34</v>
      </c>
      <c r="B29">
        <v>18</v>
      </c>
      <c r="C29" s="1"/>
      <c r="D29" s="3">
        <f t="shared" si="0"/>
        <v>4294.1787941787943</v>
      </c>
      <c r="E29" t="s">
        <v>60</v>
      </c>
    </row>
    <row r="30" spans="1:5" x14ac:dyDescent="0.25">
      <c r="A30" t="s">
        <v>37</v>
      </c>
      <c r="B30">
        <v>21</v>
      </c>
      <c r="C30" s="1"/>
      <c r="D30" s="3">
        <f t="shared" si="0"/>
        <v>5009.8752598752599</v>
      </c>
      <c r="E30" t="s">
        <v>61</v>
      </c>
    </row>
    <row r="31" spans="1:5" x14ac:dyDescent="0.25">
      <c r="A31" t="s">
        <v>38</v>
      </c>
      <c r="B31">
        <v>29.25</v>
      </c>
      <c r="C31" s="1"/>
      <c r="D31" s="3">
        <f t="shared" si="0"/>
        <v>6978.0405405405409</v>
      </c>
      <c r="E31" t="s">
        <v>62</v>
      </c>
    </row>
    <row r="32" spans="1:5" x14ac:dyDescent="0.25">
      <c r="A32" t="s">
        <v>39</v>
      </c>
      <c r="B32">
        <v>116.25</v>
      </c>
      <c r="C32" s="1"/>
      <c r="D32" s="3">
        <f t="shared" si="0"/>
        <v>27733.238045738046</v>
      </c>
      <c r="E32" t="s">
        <v>63</v>
      </c>
    </row>
    <row r="33" spans="1:5" x14ac:dyDescent="0.25">
      <c r="A33" t="s">
        <v>40</v>
      </c>
      <c r="B33">
        <v>37.5</v>
      </c>
      <c r="C33" s="1"/>
      <c r="D33" s="3">
        <f t="shared" si="0"/>
        <v>8946.2058212058218</v>
      </c>
      <c r="E33" t="s">
        <v>64</v>
      </c>
    </row>
    <row r="34" spans="1:5" x14ac:dyDescent="0.25">
      <c r="A34" t="s">
        <v>42</v>
      </c>
      <c r="B34">
        <f>9+18</f>
        <v>27</v>
      </c>
      <c r="C34" s="1">
        <f>27/40/24</f>
        <v>2.8125000000000001E-2</v>
      </c>
      <c r="D34" s="3">
        <f>C34*459000</f>
        <v>12909.375</v>
      </c>
      <c r="E34" t="s">
        <v>65</v>
      </c>
    </row>
    <row r="35" spans="1:5" x14ac:dyDescent="0.25">
      <c r="C35" s="1"/>
    </row>
    <row r="36" spans="1:5" x14ac:dyDescent="0.25">
      <c r="A36" t="s">
        <v>20</v>
      </c>
      <c r="C36" s="1"/>
      <c r="D36" s="3">
        <f>SUM(D23:D35)</f>
        <v>293363.38487525983</v>
      </c>
    </row>
    <row r="37" spans="1:5" x14ac:dyDescent="0.25">
      <c r="C37" s="1"/>
    </row>
    <row r="38" spans="1:5" x14ac:dyDescent="0.25">
      <c r="C38" s="1"/>
    </row>
    <row r="43" spans="1:5" x14ac:dyDescent="0.25">
      <c r="A43" t="s">
        <v>8</v>
      </c>
    </row>
    <row r="45" spans="1:5" x14ac:dyDescent="0.25">
      <c r="A45" t="s">
        <v>9</v>
      </c>
      <c r="D45" s="3">
        <v>15000</v>
      </c>
    </row>
    <row r="46" spans="1:5" x14ac:dyDescent="0.25">
      <c r="A46" t="s">
        <v>13</v>
      </c>
      <c r="D46" s="3">
        <v>10017</v>
      </c>
    </row>
    <row r="47" spans="1:5" x14ac:dyDescent="0.25">
      <c r="A47" t="s">
        <v>33</v>
      </c>
      <c r="D47" s="3">
        <f>20732*90.77%</f>
        <v>18818.436399999999</v>
      </c>
    </row>
    <row r="48" spans="1:5" x14ac:dyDescent="0.25">
      <c r="A48" t="s">
        <v>35</v>
      </c>
      <c r="D48" s="3">
        <v>5700</v>
      </c>
    </row>
    <row r="49" spans="1:5" x14ac:dyDescent="0.25">
      <c r="A49" t="s">
        <v>36</v>
      </c>
      <c r="D49" s="3">
        <v>20829</v>
      </c>
    </row>
    <row r="50" spans="1:5" x14ac:dyDescent="0.25">
      <c r="A50" t="s">
        <v>41</v>
      </c>
      <c r="D50" s="3">
        <v>12000</v>
      </c>
    </row>
    <row r="52" spans="1:5" x14ac:dyDescent="0.25">
      <c r="A52" t="s">
        <v>32</v>
      </c>
      <c r="D52" s="3">
        <f>SUM(D45:D51)</f>
        <v>82364.436400000006</v>
      </c>
    </row>
    <row r="54" spans="1:5" x14ac:dyDescent="0.25">
      <c r="A54" t="s">
        <v>10</v>
      </c>
      <c r="D54" s="3">
        <v>0</v>
      </c>
    </row>
    <row r="56" spans="1:5" x14ac:dyDescent="0.25">
      <c r="A56" t="s">
        <v>11</v>
      </c>
      <c r="D56" s="3">
        <v>0</v>
      </c>
    </row>
    <row r="59" spans="1:5" x14ac:dyDescent="0.25">
      <c r="A59" t="s">
        <v>51</v>
      </c>
      <c r="C59" s="1"/>
    </row>
    <row r="60" spans="1:5" x14ac:dyDescent="0.25">
      <c r="C60" s="1"/>
    </row>
    <row r="61" spans="1:5" x14ac:dyDescent="0.25">
      <c r="A61" t="s">
        <v>52</v>
      </c>
      <c r="D61" s="3">
        <f>10*210</f>
        <v>2100</v>
      </c>
      <c r="E61" t="s">
        <v>75</v>
      </c>
    </row>
    <row r="62" spans="1:5" x14ac:dyDescent="0.25">
      <c r="A62" t="s">
        <v>53</v>
      </c>
      <c r="D62" s="3">
        <f t="shared" ref="D62:D76" si="1">10*210</f>
        <v>2100</v>
      </c>
      <c r="E62" t="s">
        <v>57</v>
      </c>
    </row>
    <row r="63" spans="1:5" x14ac:dyDescent="0.25">
      <c r="A63" t="s">
        <v>66</v>
      </c>
      <c r="D63" s="3">
        <f t="shared" si="1"/>
        <v>2100</v>
      </c>
      <c r="E63" t="s">
        <v>63</v>
      </c>
    </row>
    <row r="64" spans="1:5" x14ac:dyDescent="0.25">
      <c r="A64" t="s">
        <v>67</v>
      </c>
      <c r="D64" s="3">
        <f t="shared" si="1"/>
        <v>2100</v>
      </c>
      <c r="E64" t="s">
        <v>55</v>
      </c>
    </row>
    <row r="65" spans="1:5" x14ac:dyDescent="0.25">
      <c r="A65" t="s">
        <v>38</v>
      </c>
      <c r="D65" s="3">
        <f t="shared" si="1"/>
        <v>2100</v>
      </c>
      <c r="E65" t="s">
        <v>76</v>
      </c>
    </row>
    <row r="66" spans="1:5" x14ac:dyDescent="0.25">
      <c r="A66" t="s">
        <v>9</v>
      </c>
      <c r="D66" s="3">
        <f t="shared" si="1"/>
        <v>2100</v>
      </c>
      <c r="E66" t="s">
        <v>54</v>
      </c>
    </row>
    <row r="67" spans="1:5" x14ac:dyDescent="0.25">
      <c r="A67" t="s">
        <v>68</v>
      </c>
      <c r="D67" s="3">
        <f t="shared" si="1"/>
        <v>2100</v>
      </c>
      <c r="E67" t="s">
        <v>65</v>
      </c>
    </row>
    <row r="68" spans="1:5" x14ac:dyDescent="0.25">
      <c r="A68" t="s">
        <v>34</v>
      </c>
      <c r="D68" s="3">
        <f t="shared" si="1"/>
        <v>2100</v>
      </c>
      <c r="E68" t="s">
        <v>60</v>
      </c>
    </row>
    <row r="69" spans="1:5" x14ac:dyDescent="0.25">
      <c r="A69" t="s">
        <v>69</v>
      </c>
      <c r="D69" s="3">
        <f t="shared" si="1"/>
        <v>2100</v>
      </c>
      <c r="E69" t="s">
        <v>77</v>
      </c>
    </row>
    <row r="70" spans="1:5" x14ac:dyDescent="0.25">
      <c r="A70" t="s">
        <v>70</v>
      </c>
      <c r="D70" s="3">
        <f t="shared" si="1"/>
        <v>2100</v>
      </c>
      <c r="E70" t="s">
        <v>78</v>
      </c>
    </row>
    <row r="71" spans="1:5" x14ac:dyDescent="0.25">
      <c r="A71" t="s">
        <v>71</v>
      </c>
      <c r="D71" s="3">
        <f t="shared" si="1"/>
        <v>2100</v>
      </c>
      <c r="E71" t="s">
        <v>79</v>
      </c>
    </row>
    <row r="72" spans="1:5" x14ac:dyDescent="0.25">
      <c r="A72" t="s">
        <v>74</v>
      </c>
      <c r="D72" s="3">
        <v>2100</v>
      </c>
      <c r="E72" t="s">
        <v>56</v>
      </c>
    </row>
    <row r="73" spans="1:5" x14ac:dyDescent="0.25">
      <c r="A73" t="s">
        <v>72</v>
      </c>
      <c r="D73" s="3">
        <f t="shared" si="1"/>
        <v>2100</v>
      </c>
      <c r="E73" t="s">
        <v>80</v>
      </c>
    </row>
    <row r="74" spans="1:5" x14ac:dyDescent="0.25">
      <c r="A74" t="s">
        <v>37</v>
      </c>
      <c r="D74" s="3">
        <f t="shared" si="1"/>
        <v>2100</v>
      </c>
      <c r="E74" t="s">
        <v>61</v>
      </c>
    </row>
    <row r="75" spans="1:5" x14ac:dyDescent="0.25">
      <c r="A75" t="s">
        <v>33</v>
      </c>
      <c r="D75" s="3">
        <f t="shared" si="1"/>
        <v>2100</v>
      </c>
      <c r="E75" t="s">
        <v>59</v>
      </c>
    </row>
    <row r="76" spans="1:5" x14ac:dyDescent="0.25">
      <c r="A76" t="s">
        <v>73</v>
      </c>
      <c r="D76" s="3">
        <f t="shared" si="1"/>
        <v>2100</v>
      </c>
      <c r="E76" t="s">
        <v>81</v>
      </c>
    </row>
    <row r="77" spans="1:5" x14ac:dyDescent="0.25">
      <c r="D77" s="3">
        <f>SUM(D61:D76)</f>
        <v>33600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activeCell="B4" sqref="B4"/>
    </sheetView>
  </sheetViews>
  <sheetFormatPr defaultRowHeight="15" x14ac:dyDescent="0.25"/>
  <cols>
    <col min="1" max="1" width="37.5703125" customWidth="1"/>
    <col min="3" max="3" width="14.5703125" customWidth="1"/>
  </cols>
  <sheetData>
    <row r="1" spans="1:3" ht="15.75" x14ac:dyDescent="0.25">
      <c r="A1" s="10" t="s">
        <v>21</v>
      </c>
      <c r="B1" s="11"/>
      <c r="C1" s="12"/>
    </row>
    <row r="3" spans="1:3" x14ac:dyDescent="0.25">
      <c r="B3" s="2" t="s">
        <v>23</v>
      </c>
      <c r="C3" s="2" t="s">
        <v>2</v>
      </c>
    </row>
    <row r="5" spans="1:3" x14ac:dyDescent="0.25">
      <c r="A5" t="s">
        <v>22</v>
      </c>
      <c r="B5">
        <v>2371</v>
      </c>
      <c r="C5" s="3">
        <f>'Ark1'!D5</f>
        <v>1133634.375</v>
      </c>
    </row>
    <row r="7" spans="1:3" x14ac:dyDescent="0.25">
      <c r="A7" t="s">
        <v>24</v>
      </c>
      <c r="C7" s="3">
        <f>'Ark1'!D36</f>
        <v>293363.38487525983</v>
      </c>
    </row>
    <row r="9" spans="1:3" x14ac:dyDescent="0.25">
      <c r="A9" t="s">
        <v>25</v>
      </c>
      <c r="C9" s="3">
        <f>'Ark1'!D7</f>
        <v>212736</v>
      </c>
    </row>
    <row r="11" spans="1:3" x14ac:dyDescent="0.25">
      <c r="A11" t="s">
        <v>26</v>
      </c>
      <c r="C11" s="3">
        <f>'Ark1'!D9</f>
        <v>-113190</v>
      </c>
    </row>
    <row r="13" spans="1:3" x14ac:dyDescent="0.25">
      <c r="A13" t="s">
        <v>27</v>
      </c>
      <c r="C13" s="3">
        <f>'Ark1'!D11</f>
        <v>74844</v>
      </c>
    </row>
    <row r="15" spans="1:3" x14ac:dyDescent="0.25">
      <c r="A15" t="s">
        <v>28</v>
      </c>
      <c r="C15" s="3">
        <f>'Ark1'!D52</f>
        <v>82364.436400000006</v>
      </c>
    </row>
    <row r="17" spans="1:3" ht="30" x14ac:dyDescent="0.25">
      <c r="A17" s="8" t="s">
        <v>45</v>
      </c>
      <c r="C17" s="3">
        <f>'Ark1'!D17</f>
        <v>97650</v>
      </c>
    </row>
    <row r="18" spans="1:3" x14ac:dyDescent="0.25">
      <c r="A18" s="8"/>
      <c r="C18" s="3"/>
    </row>
    <row r="19" spans="1:3" x14ac:dyDescent="0.25">
      <c r="A19" t="s">
        <v>46</v>
      </c>
      <c r="C19" s="3">
        <v>100000</v>
      </c>
    </row>
    <row r="21" spans="1:3" x14ac:dyDescent="0.25">
      <c r="A21" s="5" t="s">
        <v>30</v>
      </c>
      <c r="B21" s="6"/>
      <c r="C21" s="7">
        <f>SUM(C5:C20)</f>
        <v>1881402.1962752598</v>
      </c>
    </row>
  </sheetData>
  <mergeCells count="1">
    <mergeCell ref="A1:C1"/>
  </mergeCells>
  <pageMargins left="0.7" right="0.7" top="0.75" bottom="0.75" header="0.3" footer="0.3"/>
  <pageSetup paperSize="9" orientation="portrait" r:id="rId1"/>
  <headerFooter>
    <oddFooter>&amp;C&amp;F&amp;R10. juni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76931/13</EnclosureFileNumber>
    <MeetingStartDate xmlns="d08b57ff-b9b7-4581-975d-98f87b579a51">2013-07-02T16:00:00+00:00</MeetingStartDate>
    <AgendaId xmlns="d08b57ff-b9b7-4581-975d-98f87b579a51">1324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1306494</FusionId>
    <DocumentType xmlns="d08b57ff-b9b7-4581-975d-98f87b579a51"/>
    <AgendaAccessLevelName xmlns="d08b57ff-b9b7-4581-975d-98f87b579a51">Åben</AgendaAccessLevelName>
    <UNC xmlns="d08b57ff-b9b7-4581-975d-98f87b579a51">1147677</UNC>
    <MeetingDateAndTime xmlns="d08b57ff-b9b7-4581-975d-98f87b579a51">02-07-2013 fra 18:00 - 20:30</MeetingDateAndTime>
    <MeetingTitle xmlns="d08b57ff-b9b7-4581-975d-98f87b579a51">02-07-2013</MeetingTitle>
    <MeetingEndDate xmlns="d08b57ff-b9b7-4581-975d-98f87b579a51">2013-07-02T18:30:00+00:00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133F1F80-3208-4EC4-8079-1B2890D53D8E}"/>
</file>

<file path=customXml/itemProps2.xml><?xml version="1.0" encoding="utf-8"?>
<ds:datastoreItem xmlns:ds="http://schemas.openxmlformats.org/officeDocument/2006/customXml" ds:itemID="{738AD5EB-A109-4694-AF14-748CC5C73975}"/>
</file>

<file path=customXml/itemProps3.xml><?xml version="1.0" encoding="utf-8"?>
<ds:datastoreItem xmlns:ds="http://schemas.openxmlformats.org/officeDocument/2006/customXml" ds:itemID="{3BC8324A-8901-4A3C-9E25-A4EF3909CA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samlet oversigt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BYR-02-07-2013 - Bilag 942.01 Opgørelse vedr lock out udgifter</dc:title>
  <dc:creator>Jette Poulsen</dc:creator>
  <cp:lastModifiedBy>Jette Poulsen</cp:lastModifiedBy>
  <cp:lastPrinted>2013-06-27T13:53:58Z</cp:lastPrinted>
  <dcterms:created xsi:type="dcterms:W3CDTF">2013-05-24T10:27:13Z</dcterms:created>
  <dcterms:modified xsi:type="dcterms:W3CDTF">2013-07-04T11:46:25Z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